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4030" windowHeight="5700" firstSheet="2" activeTab="2"/>
  </bookViews>
  <sheets>
    <sheet name="GASTOS IV TRI" sheetId="1" state="hidden" r:id="rId1"/>
    <sheet name="INGRES IV TRI" sheetId="2" state="hidden" r:id="rId2"/>
    <sheet name="2015-G IV" sheetId="3" r:id="rId3"/>
    <sheet name="2015-I IV" sheetId="4" r:id="rId4"/>
    <sheet name="PIP" sheetId="5" r:id="rId5"/>
  </sheets>
  <definedNames>
    <definedName name="_xlnm.Print_Area" localSheetId="4">'PIP'!$B$1:$G$27</definedName>
  </definedNames>
  <calcPr fullCalcOnLoad="1"/>
</workbook>
</file>

<file path=xl/sharedStrings.xml><?xml version="1.0" encoding="utf-8"?>
<sst xmlns="http://schemas.openxmlformats.org/spreadsheetml/2006/main" count="437" uniqueCount="115">
  <si>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</si>
  <si>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</si>
  <si>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</si>
  <si>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</si>
  <si>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</si>
  <si>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</si>
  <si>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</si>
  <si>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</si>
  <si>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</si>
  <si>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</si>
  <si>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</si>
  <si>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</si>
  <si>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</si>
  <si>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</si>
  <si>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</si>
  <si>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</si>
  <si>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</si>
  <si>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</si>
  <si>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</si>
  <si>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</si>
  <si>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</si>
  <si>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</si>
  <si>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</si>
  <si>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</si>
  <si>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</si>
  <si>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</si>
  <si>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</si>
  <si>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</si>
  <si>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</si>
  <si>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</si>
  <si>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</si>
  <si>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</si>
  <si>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</si>
  <si>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</si>
  <si>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</si>
  <si>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</si>
  <si>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</si>
  <si>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</si>
  <si>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</si>
  <si>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</si>
  <si>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</si>
  <si>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</si>
  <si>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</si>
  <si>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</si>
  <si>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</si>
  <si>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</si>
  <si>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</si>
  <si>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</si>
  <si>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</si>
  <si>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</si>
  <si>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</si>
  <si>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</si>
  <si>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</si>
  <si>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</si>
  <si>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 xml:space="preserve">045708 </t>
  </si>
  <si>
    <t>PUESTA EN VALOR DE LOS RECURSOS NATURALES Y CULTURALES ENCONTRADOS EN EL COMPLEJO ARQUEOLOGICO HUACAS DEL SOL Y LA LUNA - UNIVERSIDAD NACIONAL DE TRUJILLO</t>
  </si>
  <si>
    <t xml:space="preserve">123649 </t>
  </si>
  <si>
    <t>MEJORAMIENTO DEL SERVICIO DE FORMACION ACADEMICO PROFESIONAL E INVESTIGACION EN LA SEDE DESCENTRALIZADA DE LA UNIVERSIDAD NACIONAL DE TRUJILLO EN HUAMACHUCO</t>
  </si>
  <si>
    <t xml:space="preserve">130608 </t>
  </si>
  <si>
    <t>MEJORAMIENTO DEL SISTEMA ELECTRICO DE MEDIA Y BAJA TENSION EN LA CIUDAD UNIVERSITARIA DE LA UNIVERSIDAD NACIONAL DE TRUJILLO</t>
  </si>
  <si>
    <t xml:space="preserve">139460 </t>
  </si>
  <si>
    <t xml:space="preserve">142722 </t>
  </si>
  <si>
    <t>MEJORAMIENTO DEL SERVICIO DE FORMACION ACADEMICA Y DE INVESTIGACION EN LA FACULTAD DE CIENCIAS SOCIALES DE LA UNIVERSIDAD NACIONAL DE TRUJILLO</t>
  </si>
  <si>
    <t xml:space="preserve">145593 </t>
  </si>
  <si>
    <t>MEJORAMIENTO DEL SERVICIO ACADEMICO Y DE INVESTIGACION EN LAS ESCUELAS DE INGENIERIA DE MINAS Y METALURGICA DE LA UNIVERSIDAD NACIONAL DE TRUJILLO</t>
  </si>
  <si>
    <t xml:space="preserve">145594 </t>
  </si>
  <si>
    <t xml:space="preserve">167398 </t>
  </si>
  <si>
    <t>MEJORAMIENTO DEL SERVICIO ACADEMICO EN LA ESCUELA DE POSTGRADO DE LA UNIVERSIDAD NACIONAL DE TRUJILLO</t>
  </si>
  <si>
    <t xml:space="preserve">173753 </t>
  </si>
  <si>
    <t>MEJORAMIENTO DEL SERVICIO ACADEMICO Y DE INVESTIGACION EN LA SEDE VALLE JEQUETEPEQUE DE LA UNIVERSIDAD NACIONAL DE TRUJILLO</t>
  </si>
  <si>
    <t xml:space="preserve">173754 </t>
  </si>
  <si>
    <t>MEJORAMIENTO DEL SERVICIO DE AGUA POTABLE Y SANEAMIENTO EN LA CIUDAD UNIVERSITARIA DE LA UNIVERSIDAD NACIONAL DE TRUJILLO</t>
  </si>
  <si>
    <t xml:space="preserve">205633 </t>
  </si>
  <si>
    <t>MEJORAMIENTO DEL SERVICIO ACADEMICO Y DE INVESTIGACION EN LA ESCUELA DE INGENIERIA DE SISTEMAS DE LA UNIVERSIDAD NACIONAL DE TRUJILLO</t>
  </si>
  <si>
    <t xml:space="preserve">236796 </t>
  </si>
  <si>
    <t>MEJORAMIENTO DEL SERVICIO ACADEMICO Y DE INVESTIGACION EN LA FACULTAD DE CIENCIAS ECONOMICAS DE LA UNIVERSIDAD NACIONAL DE TRUJILLO.</t>
  </si>
  <si>
    <t xml:space="preserve">305790 </t>
  </si>
  <si>
    <t>MEJORAMIENTO DEL SERVICIO DE LA EDITORIAL UNIVERSITARIA DE LA UNIVERSIDAD NACIONAL DE TRUJILLO</t>
  </si>
  <si>
    <t>NIVEL DE EJECUCIÓN DEL PROYECTO</t>
  </si>
  <si>
    <t>MEJORAMIENTO DEL SERVICIO ACADEMICO Y LA INVESTIGACION EN LA ESPECIALIDAD DE ESTOMATOLOGIA DE LA UNIVERSIDAD NACIONAL DE TRUJILLO</t>
  </si>
  <si>
    <t>AMPLIACION DEL SERVICIO ACADEMICO DEL CENTRO DE IDIOMAS EN LA CIUDAD UNIVERSITARIA DE LA UNIVERSIDAD NACIONAL DE TRUJILLO</t>
  </si>
  <si>
    <t>ESTUDIOS DE PRE-INVERSION</t>
  </si>
  <si>
    <t>2001621</t>
  </si>
  <si>
    <t>2056191</t>
  </si>
  <si>
    <t>2107896</t>
  </si>
  <si>
    <t>2158743</t>
  </si>
  <si>
    <t>2115342</t>
  </si>
  <si>
    <t>2131954</t>
  </si>
  <si>
    <t>2131957</t>
  </si>
  <si>
    <t>2131955</t>
  </si>
  <si>
    <t>2148803</t>
  </si>
  <si>
    <t xml:space="preserve">169776 </t>
  </si>
  <si>
    <t>2234642</t>
  </si>
  <si>
    <t>2145578</t>
  </si>
  <si>
    <t>2158744</t>
  </si>
  <si>
    <t>2158745</t>
  </si>
  <si>
    <t>2234640</t>
  </si>
  <si>
    <t xml:space="preserve">295377 </t>
  </si>
  <si>
    <t>2202562</t>
  </si>
  <si>
    <t>2202561</t>
  </si>
  <si>
    <t>COSTO DEL PROYECTO</t>
  </si>
  <si>
    <t>MEJORAMIENTO DEL SERVICIO DE FORMACION ACADEMICO-PROFESIONAL Y DE INVESTIGACION EN LA ESCUELA DE INGENIERIA AMBIENTAL DE LA UNIVERSIDAD NACIONAL DE TRUJILLO</t>
  </si>
  <si>
    <t>00112019</t>
  </si>
  <si>
    <t>AMPLIACION Y MEJORAMIENTO DEL SERVICIO DE FORMACIÓN ACADEMICO PROFESIONASL E INVESTIGACIÓN EN LA FACULTAD DE CIENCIAS AGROPECUARIAS DE LA UNIVERSIDAD NACIONAL DE TRUJILLO</t>
  </si>
  <si>
    <t>00191014</t>
  </si>
  <si>
    <t xml:space="preserve">MEJORAMIENTO DEL SERVICIO DE FORMACION ACADEMICO PROFESIONAL EN LA FACULTAD DE DERECHO Y CIENCIAS POLITICAS DE LA UNIVERSIDAD NACIONAL DE TRUJILLO </t>
  </si>
  <si>
    <t>MEJORAMIENTO DEL SERVICIO DE FORMACION ACADEMICO-PROFESIONAL Y DE INVESTIGACION EN LA ESCUELA DE INGENIERIA DE MATERIALES DE LA UNIVERSIDAD NACIONAL DE TRUJILLO</t>
  </si>
  <si>
    <t>2112883</t>
  </si>
  <si>
    <t>AMPLIACION Y MEJORAMIENTO DE LOS INGRESOS PEATONALES Y VEHICULARES DE LA CIUDAD UNIVERSITARIA DE LA UNIVERSIDAD NACIONAL DE TRUJILLO</t>
  </si>
  <si>
    <t>2131956</t>
  </si>
  <si>
    <t>MEJORAMIENTO DEL SERVICIO DE FORMACION ACADEMICO-PROFESIONAL Y DE INVESTIGACION EN LA ESCUELA DE INGENIERIA INDUSTRIAL DE LA UNIVERSIDAD NACIONAL DE T</t>
  </si>
  <si>
    <t>PRESUPUESTO INSTITUCIONAL DE APERTURA, MODIFICADO Y EJECUCIÓN DEL GASTO POR FUENTES DE FINANCIAMIENTO AL IV TRIMESTRE DEL AÑO FISCAL 2015</t>
  </si>
  <si>
    <t>PRESUPUESTO INSTITUCIONAL DE APERTURA, MODIFICADO Y EJECUCIÓN DE LOS INGRESOS POR FUENTES DE FINANCIAMIENTO AL IV TRIMESTRE DEL AÑO FISCAL 2015</t>
  </si>
  <si>
    <t>1.5.2 MULTAS Y SANCIONES NO TRIBUTARIAS</t>
  </si>
  <si>
    <t>PROYECTOS DE INVERSIÓN PÚBLICA AL IV TRIMESTRE DEL AÑO 2015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</si>
</sst>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2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4" fontId="10" fillId="34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0" fillId="34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0" fillId="35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justify" vertical="center" wrapText="1"/>
    </xf>
    <xf numFmtId="4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justify" vertical="center" wrapText="1"/>
    </xf>
    <xf numFmtId="4" fontId="1" fillId="0" borderId="2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0" fillId="0" borderId="27" xfId="0" applyNumberFormat="1" applyFont="1" applyFill="1" applyBorder="1" applyAlignment="1" quotePrefix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7" fillId="0" borderId="29" xfId="0" applyFont="1" applyBorder="1" applyAlignment="1">
      <alignment horizontal="center"/>
    </xf>
    <xf numFmtId="0" fontId="47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11" t="s">
        <v>37</v>
      </c>
      <c r="C5" s="111"/>
      <c r="D5" s="111"/>
      <c r="E5" s="111"/>
      <c r="F5" s="111"/>
      <c r="G5" s="111"/>
      <c r="H5" s="111"/>
    </row>
    <row r="6" spans="2:8" ht="12.75">
      <c r="B6" s="111"/>
      <c r="C6" s="111"/>
      <c r="D6" s="111"/>
      <c r="E6" s="111"/>
      <c r="F6" s="111"/>
      <c r="G6" s="111"/>
      <c r="H6" s="111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11" t="s">
        <v>38</v>
      </c>
      <c r="C61" s="111"/>
      <c r="D61" s="111"/>
      <c r="E61" s="111"/>
      <c r="F61" s="111"/>
      <c r="G61" s="111"/>
      <c r="H61" s="111"/>
    </row>
    <row r="62" spans="2:8" ht="34.5" customHeight="1">
      <c r="B62" s="111"/>
      <c r="C62" s="111"/>
      <c r="D62" s="111"/>
      <c r="E62" s="111"/>
      <c r="F62" s="111"/>
      <c r="G62" s="111"/>
      <c r="H62" s="111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11" t="s">
        <v>40</v>
      </c>
      <c r="C5" s="111"/>
      <c r="D5" s="111"/>
      <c r="E5" s="111"/>
      <c r="F5" s="111"/>
      <c r="G5" s="111"/>
      <c r="H5" s="111"/>
    </row>
    <row r="6" spans="2:8" ht="12.75">
      <c r="B6" s="111"/>
      <c r="C6" s="111"/>
      <c r="D6" s="111"/>
      <c r="E6" s="111"/>
      <c r="F6" s="111"/>
      <c r="G6" s="111"/>
      <c r="H6" s="111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11" t="s">
        <v>39</v>
      </c>
      <c r="C46" s="111"/>
      <c r="D46" s="111"/>
      <c r="E46" s="111"/>
      <c r="F46" s="111"/>
      <c r="G46" s="111"/>
      <c r="H46" s="111"/>
    </row>
    <row r="47" spans="2:8" ht="33" customHeight="1">
      <c r="B47" s="111"/>
      <c r="C47" s="111"/>
      <c r="D47" s="111"/>
      <c r="E47" s="111"/>
      <c r="F47" s="111"/>
      <c r="G47" s="111"/>
      <c r="H47" s="111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3"/>
  <sheetViews>
    <sheetView tabSelected="1" zoomScalePageLayoutView="0" workbookViewId="0" topLeftCell="A1">
      <selection activeCell="A55" sqref="A55"/>
    </sheetView>
  </sheetViews>
  <sheetFormatPr defaultColWidth="11.421875" defaultRowHeight="12.75"/>
  <cols>
    <col min="1" max="1" width="44.8515625" style="63" customWidth="1"/>
    <col min="2" max="2" width="19.7109375" style="63" bestFit="1" customWidth="1"/>
    <col min="3" max="4" width="13.7109375" style="63" bestFit="1" customWidth="1"/>
    <col min="5" max="6" width="10.28125" style="63" customWidth="1"/>
    <col min="7" max="16384" width="11.421875" style="63" customWidth="1"/>
  </cols>
  <sheetData>
    <row r="1" spans="1:6" ht="22.5" customHeight="1">
      <c r="A1" s="114" t="s">
        <v>0</v>
      </c>
      <c r="B1" s="114"/>
      <c r="C1" s="114"/>
      <c r="D1" s="114"/>
      <c r="E1" s="114"/>
      <c r="F1" s="114"/>
    </row>
    <row r="2" spans="1:6" ht="15" customHeight="1">
      <c r="A2" s="115" t="s">
        <v>111</v>
      </c>
      <c r="B2" s="115"/>
      <c r="C2" s="115"/>
      <c r="D2" s="115"/>
      <c r="E2" s="115"/>
      <c r="F2" s="115"/>
    </row>
    <row r="3" spans="1:6" ht="15" customHeight="1">
      <c r="A3" s="115"/>
      <c r="B3" s="115"/>
      <c r="C3" s="115"/>
      <c r="D3" s="115"/>
      <c r="E3" s="115"/>
      <c r="F3" s="115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7" t="s">
        <v>50</v>
      </c>
      <c r="B6" s="68"/>
      <c r="C6" s="68"/>
      <c r="D6" s="68"/>
      <c r="E6" s="68"/>
      <c r="F6" s="68"/>
    </row>
    <row r="7" spans="1:6" ht="15" customHeight="1">
      <c r="A7" s="113" t="s">
        <v>4</v>
      </c>
      <c r="B7" s="112" t="s">
        <v>41</v>
      </c>
      <c r="C7" s="112" t="s">
        <v>42</v>
      </c>
      <c r="D7" s="112" t="s">
        <v>43</v>
      </c>
      <c r="E7" s="113" t="s">
        <v>44</v>
      </c>
      <c r="F7" s="113"/>
    </row>
    <row r="8" spans="1:6" ht="15" customHeight="1">
      <c r="A8" s="113"/>
      <c r="B8" s="112"/>
      <c r="C8" s="112"/>
      <c r="D8" s="112"/>
      <c r="E8" s="69" t="s">
        <v>45</v>
      </c>
      <c r="F8" s="69" t="s">
        <v>46</v>
      </c>
    </row>
    <row r="9" spans="1:6" ht="15" customHeight="1">
      <c r="A9" s="70" t="s">
        <v>11</v>
      </c>
      <c r="B9" s="71">
        <f>+B22+B35</f>
        <v>76892740</v>
      </c>
      <c r="C9" s="71">
        <f>+C22+C35</f>
        <v>78501394</v>
      </c>
      <c r="D9" s="71">
        <f>+D22+D35</f>
        <v>77277086.71000001</v>
      </c>
      <c r="E9" s="71">
        <f>(D9/B9)*100</f>
        <v>100.49984785299628</v>
      </c>
      <c r="F9" s="71">
        <f>(D9/C9)*100</f>
        <v>98.4404005742879</v>
      </c>
    </row>
    <row r="10" spans="1:6" ht="15" customHeight="1">
      <c r="A10" s="72" t="s">
        <v>12</v>
      </c>
      <c r="B10" s="71">
        <f>+B23</f>
        <v>17093000</v>
      </c>
      <c r="C10" s="71">
        <f>+C23</f>
        <v>17330600</v>
      </c>
      <c r="D10" s="71">
        <f>+D23</f>
        <v>15582615.22</v>
      </c>
      <c r="E10" s="71">
        <f aca="true" t="shared" si="0" ref="E10:E16">(D10/B10)*100</f>
        <v>91.16372327853509</v>
      </c>
      <c r="F10" s="71">
        <f aca="true" t="shared" si="1" ref="F10:F16">(D10/C10)*100</f>
        <v>89.91388191984122</v>
      </c>
    </row>
    <row r="11" spans="1:6" ht="15" customHeight="1">
      <c r="A11" s="72" t="s">
        <v>13</v>
      </c>
      <c r="B11" s="71">
        <f>+B24+B36+B58</f>
        <v>38002189</v>
      </c>
      <c r="C11" s="71">
        <f>+C24+C36+C58+C47</f>
        <v>58870236</v>
      </c>
      <c r="D11" s="71">
        <f>+D24+D36+D58+D47</f>
        <v>40539334.510000005</v>
      </c>
      <c r="E11" s="71">
        <f t="shared" si="0"/>
        <v>106.67631411969454</v>
      </c>
      <c r="F11" s="71">
        <f t="shared" si="1"/>
        <v>68.86219126079266</v>
      </c>
    </row>
    <row r="12" spans="1:6" ht="15" customHeight="1">
      <c r="A12" s="73" t="s">
        <v>16</v>
      </c>
      <c r="B12" s="71">
        <f>+B25+B37+B59+B48</f>
        <v>3264160</v>
      </c>
      <c r="C12" s="71">
        <f>+C25+C37+C59+C48</f>
        <v>5607820</v>
      </c>
      <c r="D12" s="71">
        <f>+D25+D37+D59+D48</f>
        <v>4775119.1899999995</v>
      </c>
      <c r="E12" s="71">
        <f t="shared" si="0"/>
        <v>146.28937276359</v>
      </c>
      <c r="F12" s="71">
        <f t="shared" si="1"/>
        <v>85.15107813731538</v>
      </c>
    </row>
    <row r="13" spans="1:6" ht="15" customHeight="1">
      <c r="A13" s="74" t="s">
        <v>17</v>
      </c>
      <c r="B13" s="75">
        <f>SUM(B9:B12)</f>
        <v>135252089</v>
      </c>
      <c r="C13" s="75">
        <f>SUM(C9:C12)</f>
        <v>160310050</v>
      </c>
      <c r="D13" s="75">
        <f>SUM(D9:D12)</f>
        <v>138174155.63000003</v>
      </c>
      <c r="E13" s="75">
        <f t="shared" si="0"/>
        <v>102.16045951793026</v>
      </c>
      <c r="F13" s="75">
        <f t="shared" si="1"/>
        <v>86.19182367543397</v>
      </c>
    </row>
    <row r="14" spans="1:6" ht="15" customHeight="1">
      <c r="A14" s="73" t="s">
        <v>18</v>
      </c>
      <c r="B14" s="76">
        <f>+B27+B39+B61</f>
        <v>18532494</v>
      </c>
      <c r="C14" s="76">
        <f>+C27+C39+C61+C50</f>
        <v>45300626</v>
      </c>
      <c r="D14" s="76">
        <f>+D27+D39+D61+D50</f>
        <v>15120483.709999999</v>
      </c>
      <c r="E14" s="76">
        <f t="shared" si="0"/>
        <v>81.58903874459638</v>
      </c>
      <c r="F14" s="76">
        <f>(D14/C14)*100</f>
        <v>33.378089984893364</v>
      </c>
    </row>
    <row r="15" spans="1:6" ht="15" customHeight="1">
      <c r="A15" s="74" t="s">
        <v>19</v>
      </c>
      <c r="B15" s="75">
        <f>SUM(B14)</f>
        <v>18532494</v>
      </c>
      <c r="C15" s="75">
        <f>SUM(C14)</f>
        <v>45300626</v>
      </c>
      <c r="D15" s="75">
        <f>SUM(D14)</f>
        <v>15120483.709999999</v>
      </c>
      <c r="E15" s="75">
        <f t="shared" si="0"/>
        <v>81.58903874459638</v>
      </c>
      <c r="F15" s="75">
        <f t="shared" si="1"/>
        <v>33.378089984893364</v>
      </c>
    </row>
    <row r="16" spans="1:6" ht="15" customHeight="1">
      <c r="A16" s="77" t="s">
        <v>20</v>
      </c>
      <c r="B16" s="78">
        <f>+B13+B15</f>
        <v>153784583</v>
      </c>
      <c r="C16" s="78">
        <f>+C13+C15</f>
        <v>205610676</v>
      </c>
      <c r="D16" s="78">
        <f>+D13+D15</f>
        <v>153294639.34000003</v>
      </c>
      <c r="E16" s="78">
        <f t="shared" si="0"/>
        <v>99.68140911758367</v>
      </c>
      <c r="F16" s="78">
        <f t="shared" si="1"/>
        <v>74.5557780958806</v>
      </c>
    </row>
    <row r="17" spans="1:6" ht="15" customHeight="1">
      <c r="A17" s="79"/>
      <c r="B17" s="80"/>
      <c r="C17" s="80"/>
      <c r="D17" s="80"/>
      <c r="E17" s="79"/>
      <c r="F17" s="79"/>
    </row>
    <row r="18" spans="1:9" ht="15" customHeight="1">
      <c r="A18" s="79"/>
      <c r="B18" s="81"/>
      <c r="C18" s="81"/>
      <c r="D18" s="81"/>
      <c r="E18" s="79"/>
      <c r="F18" s="79"/>
      <c r="H18" s="65"/>
      <c r="I18" s="65"/>
    </row>
    <row r="19" spans="1:6" ht="15">
      <c r="A19" s="109" t="s">
        <v>3</v>
      </c>
      <c r="B19" s="68"/>
      <c r="C19" s="68"/>
      <c r="D19" s="68"/>
      <c r="E19" s="68"/>
      <c r="F19" s="68"/>
    </row>
    <row r="20" spans="1:6" ht="12.75" customHeight="1">
      <c r="A20" s="113" t="s">
        <v>4</v>
      </c>
      <c r="B20" s="112" t="s">
        <v>41</v>
      </c>
      <c r="C20" s="112" t="s">
        <v>42</v>
      </c>
      <c r="D20" s="112" t="s">
        <v>43</v>
      </c>
      <c r="E20" s="113" t="s">
        <v>44</v>
      </c>
      <c r="F20" s="113"/>
    </row>
    <row r="21" spans="1:6" ht="12.75" customHeight="1">
      <c r="A21" s="113"/>
      <c r="B21" s="112"/>
      <c r="C21" s="112"/>
      <c r="D21" s="112"/>
      <c r="E21" s="69" t="s">
        <v>45</v>
      </c>
      <c r="F21" s="69" t="s">
        <v>46</v>
      </c>
    </row>
    <row r="22" spans="1:6" ht="15">
      <c r="A22" s="70" t="s">
        <v>11</v>
      </c>
      <c r="B22" s="71">
        <v>62794000</v>
      </c>
      <c r="C22" s="71">
        <v>62230129</v>
      </c>
      <c r="D22" s="71">
        <v>62158977.82</v>
      </c>
      <c r="E22" s="71">
        <f aca="true" t="shared" si="2" ref="E22:E29">(D22/B22)*100</f>
        <v>98.98872156575469</v>
      </c>
      <c r="F22" s="71">
        <f>(D22/C22)*100</f>
        <v>99.88566441827558</v>
      </c>
    </row>
    <row r="23" spans="1:6" ht="15">
      <c r="A23" s="72" t="s">
        <v>12</v>
      </c>
      <c r="B23" s="71">
        <v>17093000</v>
      </c>
      <c r="C23" s="71">
        <v>17330600</v>
      </c>
      <c r="D23" s="71">
        <v>15582615.22</v>
      </c>
      <c r="E23" s="71">
        <f t="shared" si="2"/>
        <v>91.16372327853509</v>
      </c>
      <c r="F23" s="71">
        <f aca="true" t="shared" si="3" ref="F23:F29">(D23/C23)*100</f>
        <v>89.91388191984122</v>
      </c>
    </row>
    <row r="24" spans="1:6" ht="15">
      <c r="A24" s="72" t="s">
        <v>13</v>
      </c>
      <c r="B24" s="71">
        <v>11005000</v>
      </c>
      <c r="C24" s="71">
        <v>11005000</v>
      </c>
      <c r="D24" s="71">
        <v>9146130.719999999</v>
      </c>
      <c r="E24" s="71">
        <f t="shared" si="2"/>
        <v>83.1088661517492</v>
      </c>
      <c r="F24" s="71">
        <f t="shared" si="3"/>
        <v>83.1088661517492</v>
      </c>
    </row>
    <row r="25" spans="1:7" ht="15">
      <c r="A25" s="73" t="s">
        <v>16</v>
      </c>
      <c r="B25" s="71">
        <v>1504000</v>
      </c>
      <c r="C25" s="71">
        <v>2067871</v>
      </c>
      <c r="D25" s="71">
        <v>2067547.46</v>
      </c>
      <c r="E25" s="71">
        <f t="shared" si="2"/>
        <v>137.4699109042553</v>
      </c>
      <c r="F25" s="71">
        <f t="shared" si="3"/>
        <v>99.98435395631546</v>
      </c>
      <c r="G25" s="65"/>
    </row>
    <row r="26" spans="1:6" ht="15">
      <c r="A26" s="74" t="s">
        <v>17</v>
      </c>
      <c r="B26" s="75">
        <f>SUM(B22:B25)</f>
        <v>92396000</v>
      </c>
      <c r="C26" s="75">
        <f>SUM(C22:C25)</f>
        <v>92633600</v>
      </c>
      <c r="D26" s="75">
        <f>SUM(D22:D25)</f>
        <v>88955271.22</v>
      </c>
      <c r="E26" s="75">
        <f t="shared" si="2"/>
        <v>96.27610634659509</v>
      </c>
      <c r="F26" s="75">
        <f t="shared" si="3"/>
        <v>96.02916352165953</v>
      </c>
    </row>
    <row r="27" spans="1:6" ht="15">
      <c r="A27" s="73" t="s">
        <v>18</v>
      </c>
      <c r="B27" s="76">
        <v>13807218</v>
      </c>
      <c r="C27" s="76">
        <v>13828607</v>
      </c>
      <c r="D27" s="76">
        <v>11699533.18</v>
      </c>
      <c r="E27" s="76">
        <f t="shared" si="2"/>
        <v>84.73490590211583</v>
      </c>
      <c r="F27" s="76">
        <f t="shared" si="3"/>
        <v>84.60384462440794</v>
      </c>
    </row>
    <row r="28" spans="1:6" ht="15">
      <c r="A28" s="74" t="s">
        <v>19</v>
      </c>
      <c r="B28" s="75">
        <f>SUM(B27)</f>
        <v>13807218</v>
      </c>
      <c r="C28" s="75">
        <f>SUM(C27)</f>
        <v>13828607</v>
      </c>
      <c r="D28" s="75">
        <f>SUM(D27)</f>
        <v>11699533.18</v>
      </c>
      <c r="E28" s="75">
        <f t="shared" si="2"/>
        <v>84.73490590211583</v>
      </c>
      <c r="F28" s="75">
        <f t="shared" si="3"/>
        <v>84.60384462440794</v>
      </c>
    </row>
    <row r="29" spans="1:6" ht="15">
      <c r="A29" s="77" t="s">
        <v>20</v>
      </c>
      <c r="B29" s="78">
        <f>B26+B28</f>
        <v>106203218</v>
      </c>
      <c r="C29" s="78">
        <f>C26+C28</f>
        <v>106462207</v>
      </c>
      <c r="D29" s="78">
        <f>D26+D28</f>
        <v>100654804.4</v>
      </c>
      <c r="E29" s="78">
        <f t="shared" si="2"/>
        <v>94.77566338903215</v>
      </c>
      <c r="F29" s="78">
        <f t="shared" si="3"/>
        <v>94.54510406683568</v>
      </c>
    </row>
    <row r="30" spans="1:6" ht="15">
      <c r="A30" s="68"/>
      <c r="B30" s="68"/>
      <c r="C30" s="68"/>
      <c r="D30" s="68"/>
      <c r="E30" s="68"/>
      <c r="F30" s="68"/>
    </row>
    <row r="31" spans="1:6" ht="15">
      <c r="A31" s="68"/>
      <c r="B31" s="68"/>
      <c r="C31" s="68"/>
      <c r="D31" s="68"/>
      <c r="E31" s="68"/>
      <c r="F31" s="68"/>
    </row>
    <row r="32" spans="1:6" ht="15">
      <c r="A32" s="109" t="s">
        <v>21</v>
      </c>
      <c r="B32" s="68"/>
      <c r="C32" s="68"/>
      <c r="D32" s="68"/>
      <c r="E32" s="68"/>
      <c r="F32" s="68"/>
    </row>
    <row r="33" spans="1:6" ht="15">
      <c r="A33" s="113" t="s">
        <v>4</v>
      </c>
      <c r="B33" s="112" t="s">
        <v>41</v>
      </c>
      <c r="C33" s="112" t="s">
        <v>42</v>
      </c>
      <c r="D33" s="112" t="s">
        <v>43</v>
      </c>
      <c r="E33" s="113" t="s">
        <v>44</v>
      </c>
      <c r="F33" s="113"/>
    </row>
    <row r="34" spans="1:6" ht="15">
      <c r="A34" s="113"/>
      <c r="B34" s="112"/>
      <c r="C34" s="112"/>
      <c r="D34" s="112"/>
      <c r="E34" s="69" t="s">
        <v>45</v>
      </c>
      <c r="F34" s="69" t="s">
        <v>46</v>
      </c>
    </row>
    <row r="35" spans="1:6" ht="15">
      <c r="A35" s="70" t="s">
        <v>11</v>
      </c>
      <c r="B35" s="71">
        <v>14098740</v>
      </c>
      <c r="C35" s="71">
        <v>16271265</v>
      </c>
      <c r="D35" s="71">
        <v>15118108.89</v>
      </c>
      <c r="E35" s="71">
        <f>(D35/B35)*100</f>
        <v>107.23021269985828</v>
      </c>
      <c r="F35" s="71">
        <f>(D35/C35)*100</f>
        <v>92.91292895788989</v>
      </c>
    </row>
    <row r="36" spans="1:6" ht="15">
      <c r="A36" s="72" t="s">
        <v>13</v>
      </c>
      <c r="B36" s="71">
        <v>22252414</v>
      </c>
      <c r="C36" s="71">
        <v>34294366</v>
      </c>
      <c r="D36" s="71">
        <v>29048870.380000003</v>
      </c>
      <c r="E36" s="71">
        <f aca="true" t="shared" si="4" ref="E36:E41">(D36/B36)*100</f>
        <v>130.5425576748662</v>
      </c>
      <c r="F36" s="71">
        <f aca="true" t="shared" si="5" ref="F36:F41">(D36/C36)*100</f>
        <v>84.70449746760154</v>
      </c>
    </row>
    <row r="37" spans="1:6" ht="15">
      <c r="A37" s="73" t="s">
        <v>16</v>
      </c>
      <c r="B37" s="71">
        <v>1560160</v>
      </c>
      <c r="C37" s="71">
        <v>3237249</v>
      </c>
      <c r="D37" s="71">
        <v>2559827.73</v>
      </c>
      <c r="E37" s="71">
        <f t="shared" si="4"/>
        <v>164.07469298020715</v>
      </c>
      <c r="F37" s="71">
        <f t="shared" si="5"/>
        <v>79.0741685301316</v>
      </c>
    </row>
    <row r="38" spans="1:6" ht="15">
      <c r="A38" s="74" t="s">
        <v>17</v>
      </c>
      <c r="B38" s="75">
        <f>SUM(B35:B37)</f>
        <v>37911314</v>
      </c>
      <c r="C38" s="75">
        <f>SUM(C35:C37)</f>
        <v>53802880</v>
      </c>
      <c r="D38" s="75">
        <f>SUM(D35:D37)</f>
        <v>46726807</v>
      </c>
      <c r="E38" s="75">
        <f t="shared" si="4"/>
        <v>123.2529344670037</v>
      </c>
      <c r="F38" s="75">
        <f t="shared" si="5"/>
        <v>86.84815199483745</v>
      </c>
    </row>
    <row r="39" spans="1:6" ht="15">
      <c r="A39" s="73" t="s">
        <v>18</v>
      </c>
      <c r="B39" s="76">
        <v>2592691</v>
      </c>
      <c r="C39" s="76">
        <v>4395756</v>
      </c>
      <c r="D39" s="76">
        <v>459220.85</v>
      </c>
      <c r="E39" s="76">
        <f t="shared" si="4"/>
        <v>17.712131912364413</v>
      </c>
      <c r="F39" s="76">
        <f t="shared" si="5"/>
        <v>10.446914023435331</v>
      </c>
    </row>
    <row r="40" spans="1:6" ht="15">
      <c r="A40" s="74" t="s">
        <v>19</v>
      </c>
      <c r="B40" s="75">
        <f>SUM(B39)</f>
        <v>2592691</v>
      </c>
      <c r="C40" s="75">
        <f>SUM(C39)</f>
        <v>4395756</v>
      </c>
      <c r="D40" s="75">
        <f>SUM(D39)</f>
        <v>459220.85</v>
      </c>
      <c r="E40" s="75">
        <f t="shared" si="4"/>
        <v>17.712131912364413</v>
      </c>
      <c r="F40" s="75">
        <f t="shared" si="5"/>
        <v>10.446914023435331</v>
      </c>
    </row>
    <row r="41" spans="1:6" ht="15">
      <c r="A41" s="77" t="s">
        <v>20</v>
      </c>
      <c r="B41" s="78">
        <f>B38+B40</f>
        <v>40504005</v>
      </c>
      <c r="C41" s="78">
        <f>C38+C40</f>
        <v>58198636</v>
      </c>
      <c r="D41" s="78">
        <f>D38+D40</f>
        <v>47186027.85</v>
      </c>
      <c r="E41" s="78">
        <f t="shared" si="4"/>
        <v>116.49719046301719</v>
      </c>
      <c r="F41" s="78">
        <f t="shared" si="5"/>
        <v>81.07754939480026</v>
      </c>
    </row>
    <row r="42" spans="1:6" ht="15">
      <c r="A42" s="68"/>
      <c r="B42" s="68"/>
      <c r="C42" s="68"/>
      <c r="D42" s="68"/>
      <c r="E42" s="68"/>
      <c r="F42" s="68"/>
    </row>
    <row r="43" spans="1:6" ht="15">
      <c r="A43" s="68"/>
      <c r="B43" s="68"/>
      <c r="C43" s="68"/>
      <c r="D43" s="68"/>
      <c r="E43" s="68"/>
      <c r="F43" s="68"/>
    </row>
    <row r="44" spans="1:6" ht="15">
      <c r="A44" s="109" t="s">
        <v>22</v>
      </c>
      <c r="B44" s="68"/>
      <c r="C44" s="68"/>
      <c r="D44" s="68"/>
      <c r="E44" s="68"/>
      <c r="F44" s="68"/>
    </row>
    <row r="45" spans="1:6" ht="15">
      <c r="A45" s="113" t="s">
        <v>4</v>
      </c>
      <c r="B45" s="112" t="s">
        <v>41</v>
      </c>
      <c r="C45" s="112" t="s">
        <v>42</v>
      </c>
      <c r="D45" s="112" t="s">
        <v>43</v>
      </c>
      <c r="E45" s="113" t="s">
        <v>44</v>
      </c>
      <c r="F45" s="113"/>
    </row>
    <row r="46" spans="1:6" ht="15">
      <c r="A46" s="113"/>
      <c r="B46" s="112"/>
      <c r="C46" s="112"/>
      <c r="D46" s="112"/>
      <c r="E46" s="69" t="s">
        <v>45</v>
      </c>
      <c r="F46" s="69" t="s">
        <v>46</v>
      </c>
    </row>
    <row r="47" spans="1:6" ht="15">
      <c r="A47" s="72" t="s">
        <v>13</v>
      </c>
      <c r="B47" s="82">
        <v>0</v>
      </c>
      <c r="C47" s="71">
        <v>2283025</v>
      </c>
      <c r="D47" s="71">
        <v>308087.95</v>
      </c>
      <c r="E47" s="82">
        <v>0</v>
      </c>
      <c r="F47" s="71">
        <f>(D47/C47)*100</f>
        <v>13.494725200118266</v>
      </c>
    </row>
    <row r="48" spans="1:6" ht="15">
      <c r="A48" s="72" t="s">
        <v>16</v>
      </c>
      <c r="B48" s="82">
        <v>0</v>
      </c>
      <c r="C48" s="71">
        <v>102700</v>
      </c>
      <c r="D48" s="71">
        <v>26960</v>
      </c>
      <c r="E48" s="82">
        <v>0</v>
      </c>
      <c r="F48" s="71">
        <f>(D48/C48)*100</f>
        <v>26.251217137293086</v>
      </c>
    </row>
    <row r="49" spans="1:6" ht="15">
      <c r="A49" s="74" t="s">
        <v>17</v>
      </c>
      <c r="B49" s="83">
        <f>+B47</f>
        <v>0</v>
      </c>
      <c r="C49" s="75">
        <f>SUM(C47:C48)</f>
        <v>2385725</v>
      </c>
      <c r="D49" s="75">
        <f>SUM(D47:D48)</f>
        <v>335047.95</v>
      </c>
      <c r="E49" s="83">
        <f>+E47</f>
        <v>0</v>
      </c>
      <c r="F49" s="75">
        <f>+F47</f>
        <v>13.494725200118266</v>
      </c>
    </row>
    <row r="50" spans="1:6" ht="15">
      <c r="A50" s="73" t="s">
        <v>18</v>
      </c>
      <c r="B50" s="84">
        <v>0</v>
      </c>
      <c r="C50" s="76">
        <v>18520911</v>
      </c>
      <c r="D50" s="76">
        <v>387351.13</v>
      </c>
      <c r="E50" s="84">
        <v>0</v>
      </c>
      <c r="F50" s="76">
        <f>(D50/C50)*100</f>
        <v>2.0914259023219754</v>
      </c>
    </row>
    <row r="51" spans="1:6" ht="15">
      <c r="A51" s="74" t="s">
        <v>19</v>
      </c>
      <c r="B51" s="83">
        <v>0</v>
      </c>
      <c r="C51" s="75">
        <f>SUM(C50)</f>
        <v>18520911</v>
      </c>
      <c r="D51" s="75">
        <f>SUM(D50)</f>
        <v>387351.13</v>
      </c>
      <c r="E51" s="83">
        <v>0</v>
      </c>
      <c r="F51" s="75">
        <f>(D51/C51)*100</f>
        <v>2.0914259023219754</v>
      </c>
    </row>
    <row r="52" spans="1:6" ht="15">
      <c r="A52" s="77" t="s">
        <v>20</v>
      </c>
      <c r="B52" s="85">
        <v>0</v>
      </c>
      <c r="C52" s="78">
        <f>C49+C51</f>
        <v>20906636</v>
      </c>
      <c r="D52" s="78">
        <f>D49+D51</f>
        <v>722399.0800000001</v>
      </c>
      <c r="E52" s="85">
        <v>0</v>
      </c>
      <c r="F52" s="78">
        <f>(D52/C52)*100</f>
        <v>3.455357810792708</v>
      </c>
    </row>
    <row r="53" spans="1:6" ht="15">
      <c r="A53" s="68"/>
      <c r="B53" s="68"/>
      <c r="C53" s="68"/>
      <c r="D53" s="68"/>
      <c r="E53" s="68"/>
      <c r="F53" s="68"/>
    </row>
    <row r="54" spans="1:6" ht="15">
      <c r="A54" s="68"/>
      <c r="B54" s="68"/>
      <c r="C54" s="68"/>
      <c r="D54" s="68"/>
      <c r="E54" s="68"/>
      <c r="F54" s="68"/>
    </row>
    <row r="55" spans="1:6" ht="24">
      <c r="A55" s="110" t="s">
        <v>47</v>
      </c>
      <c r="B55" s="68"/>
      <c r="C55" s="68"/>
      <c r="D55" s="68"/>
      <c r="E55" s="68"/>
      <c r="F55" s="68"/>
    </row>
    <row r="56" spans="1:6" ht="15">
      <c r="A56" s="113" t="s">
        <v>4</v>
      </c>
      <c r="B56" s="112" t="s">
        <v>41</v>
      </c>
      <c r="C56" s="112" t="s">
        <v>42</v>
      </c>
      <c r="D56" s="112" t="s">
        <v>43</v>
      </c>
      <c r="E56" s="113" t="s">
        <v>44</v>
      </c>
      <c r="F56" s="113"/>
    </row>
    <row r="57" spans="1:6" ht="15">
      <c r="A57" s="113"/>
      <c r="B57" s="112"/>
      <c r="C57" s="112"/>
      <c r="D57" s="112"/>
      <c r="E57" s="69" t="s">
        <v>45</v>
      </c>
      <c r="F57" s="69" t="s">
        <v>46</v>
      </c>
    </row>
    <row r="58" spans="1:6" ht="15">
      <c r="A58" s="72" t="s">
        <v>13</v>
      </c>
      <c r="B58" s="82">
        <v>4744775</v>
      </c>
      <c r="C58" s="71">
        <v>11287845</v>
      </c>
      <c r="D58" s="71">
        <v>2036245.46</v>
      </c>
      <c r="E58" s="71">
        <f aca="true" t="shared" si="6" ref="E58:E63">(D58/B58)*100</f>
        <v>42.91553255949966</v>
      </c>
      <c r="F58" s="71">
        <f aca="true" t="shared" si="7" ref="F58:F63">(D58/C58)*100</f>
        <v>18.039275521589815</v>
      </c>
    </row>
    <row r="59" spans="1:6" ht="15">
      <c r="A59" s="73" t="s">
        <v>16</v>
      </c>
      <c r="B59" s="82">
        <v>200000</v>
      </c>
      <c r="C59" s="71">
        <v>200000</v>
      </c>
      <c r="D59" s="71">
        <v>120784</v>
      </c>
      <c r="E59" s="71">
        <f t="shared" si="6"/>
        <v>60.392</v>
      </c>
      <c r="F59" s="71">
        <f t="shared" si="7"/>
        <v>60.392</v>
      </c>
    </row>
    <row r="60" spans="1:6" ht="15">
      <c r="A60" s="74" t="s">
        <v>17</v>
      </c>
      <c r="B60" s="83">
        <f>+B58+B59</f>
        <v>4944775</v>
      </c>
      <c r="C60" s="75">
        <f>SUM(C58:C59)</f>
        <v>11487845</v>
      </c>
      <c r="D60" s="75">
        <f>SUM(D58:D59)</f>
        <v>2157029.46</v>
      </c>
      <c r="E60" s="75">
        <f t="shared" si="6"/>
        <v>43.62239859245365</v>
      </c>
      <c r="F60" s="75">
        <f t="shared" si="7"/>
        <v>18.776623988224074</v>
      </c>
    </row>
    <row r="61" spans="1:6" ht="15">
      <c r="A61" s="73" t="s">
        <v>18</v>
      </c>
      <c r="B61" s="84">
        <v>2132585</v>
      </c>
      <c r="C61" s="76">
        <v>8555352</v>
      </c>
      <c r="D61" s="76">
        <v>2574378.55</v>
      </c>
      <c r="E61" s="76">
        <f t="shared" si="6"/>
        <v>120.71633955973617</v>
      </c>
      <c r="F61" s="76">
        <f t="shared" si="7"/>
        <v>30.09085482397451</v>
      </c>
    </row>
    <row r="62" spans="1:6" ht="15">
      <c r="A62" s="74" t="s">
        <v>19</v>
      </c>
      <c r="B62" s="83">
        <f>+B61</f>
        <v>2132585</v>
      </c>
      <c r="C62" s="75">
        <f>SUM(C61)</f>
        <v>8555352</v>
      </c>
      <c r="D62" s="75">
        <f>SUM(D61)</f>
        <v>2574378.55</v>
      </c>
      <c r="E62" s="75">
        <f t="shared" si="6"/>
        <v>120.71633955973617</v>
      </c>
      <c r="F62" s="75">
        <f t="shared" si="7"/>
        <v>30.09085482397451</v>
      </c>
    </row>
    <row r="63" spans="1:6" ht="15">
      <c r="A63" s="77" t="s">
        <v>20</v>
      </c>
      <c r="B63" s="78">
        <f>B60+B62</f>
        <v>7077360</v>
      </c>
      <c r="C63" s="78">
        <f>C60+C62</f>
        <v>20043197</v>
      </c>
      <c r="D63" s="78">
        <f>D60+D62</f>
        <v>4731408.01</v>
      </c>
      <c r="E63" s="78">
        <f t="shared" si="6"/>
        <v>66.85272488611572</v>
      </c>
      <c r="F63" s="78">
        <f t="shared" si="7"/>
        <v>23.60605451315975</v>
      </c>
    </row>
  </sheetData>
  <sheetProtection/>
  <mergeCells count="27">
    <mergeCell ref="D33:D34"/>
    <mergeCell ref="E33:F33"/>
    <mergeCell ref="A20:A21"/>
    <mergeCell ref="B20:B21"/>
    <mergeCell ref="C20:C21"/>
    <mergeCell ref="A45:A46"/>
    <mergeCell ref="B45:B46"/>
    <mergeCell ref="C45:C46"/>
    <mergeCell ref="D45:D46"/>
    <mergeCell ref="E45:F45"/>
    <mergeCell ref="A56:A57"/>
    <mergeCell ref="B56:B57"/>
    <mergeCell ref="C56:C57"/>
    <mergeCell ref="D56:D57"/>
    <mergeCell ref="E56:F56"/>
    <mergeCell ref="D7:D8"/>
    <mergeCell ref="E7:F7"/>
    <mergeCell ref="A33:A34"/>
    <mergeCell ref="B33:B34"/>
    <mergeCell ref="C33:C34"/>
    <mergeCell ref="D20:D21"/>
    <mergeCell ref="E20:F20"/>
    <mergeCell ref="A7:A8"/>
    <mergeCell ref="B7:B8"/>
    <mergeCell ref="C7:C8"/>
    <mergeCell ref="A1:F1"/>
    <mergeCell ref="A2:F3"/>
  </mergeCells>
  <printOptions/>
  <pageMargins left="0.7480314960629921" right="0.11811023622047245" top="0.32" bottom="0.24" header="0.15748031496062992" footer="0.15748031496062992"/>
  <pageSetup fitToHeight="1" fitToWidth="1" orientation="portrait" paperSize="9" scale="85" r:id="rId1"/>
  <ignoredErrors>
    <ignoredError sqref="B13:D13 B49 C11 C14 E49:F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2.7109375" style="63" customWidth="1"/>
    <col min="2" max="3" width="10.8515625" style="63" bestFit="1" customWidth="1"/>
    <col min="4" max="4" width="11.7109375" style="63" bestFit="1" customWidth="1"/>
    <col min="5" max="5" width="11.8515625" style="63" customWidth="1"/>
    <col min="6" max="6" width="10.421875" style="63" customWidth="1"/>
    <col min="7" max="16384" width="11.421875" style="63" customWidth="1"/>
  </cols>
  <sheetData>
    <row r="1" spans="1:6" ht="16.5" customHeight="1">
      <c r="A1" s="114" t="s">
        <v>0</v>
      </c>
      <c r="B1" s="114"/>
      <c r="C1" s="114"/>
      <c r="D1" s="114"/>
      <c r="E1" s="114"/>
      <c r="F1" s="114"/>
    </row>
    <row r="2" spans="1:15" ht="34.5" customHeight="1">
      <c r="A2" s="115" t="s">
        <v>112</v>
      </c>
      <c r="B2" s="115"/>
      <c r="C2" s="115"/>
      <c r="D2" s="115"/>
      <c r="E2" s="115"/>
      <c r="F2" s="115"/>
      <c r="N2" s="66"/>
      <c r="O2" s="66"/>
    </row>
    <row r="3" spans="1:6" ht="15" customHeight="1">
      <c r="A3" s="79"/>
      <c r="B3" s="79"/>
      <c r="C3" s="79"/>
      <c r="D3" s="79"/>
      <c r="E3" s="79"/>
      <c r="F3" s="79"/>
    </row>
    <row r="4" spans="1:6" ht="15" customHeight="1">
      <c r="A4" s="6" t="s">
        <v>50</v>
      </c>
      <c r="B4" s="86"/>
      <c r="C4" s="86"/>
      <c r="D4" s="86"/>
      <c r="E4" s="86"/>
      <c r="F4" s="86"/>
    </row>
    <row r="5" spans="1:6" ht="15" customHeight="1">
      <c r="A5" s="116" t="s">
        <v>4</v>
      </c>
      <c r="B5" s="117" t="s">
        <v>41</v>
      </c>
      <c r="C5" s="117" t="s">
        <v>42</v>
      </c>
      <c r="D5" s="117" t="s">
        <v>43</v>
      </c>
      <c r="E5" s="116" t="s">
        <v>44</v>
      </c>
      <c r="F5" s="116"/>
    </row>
    <row r="6" spans="1:6" ht="15" customHeight="1">
      <c r="A6" s="116"/>
      <c r="B6" s="117"/>
      <c r="C6" s="117"/>
      <c r="D6" s="117"/>
      <c r="E6" s="87" t="s">
        <v>48</v>
      </c>
      <c r="F6" s="87" t="s">
        <v>49</v>
      </c>
    </row>
    <row r="7" spans="1:6" ht="15">
      <c r="A7" s="88" t="s">
        <v>28</v>
      </c>
      <c r="B7" s="89">
        <f>+B22</f>
        <v>105053</v>
      </c>
      <c r="C7" s="89">
        <f aca="true" t="shared" si="0" ref="C7:D9">+C22</f>
        <v>105053</v>
      </c>
      <c r="D7" s="89">
        <f>+D22</f>
        <v>149255.65</v>
      </c>
      <c r="E7" s="89">
        <f aca="true" t="shared" si="1" ref="E7:E14">(D7/B7)*100</f>
        <v>142.07652327872597</v>
      </c>
      <c r="F7" s="89">
        <f>(D7/C7)*100</f>
        <v>142.07652327872597</v>
      </c>
    </row>
    <row r="8" spans="1:6" ht="15">
      <c r="A8" s="88" t="s">
        <v>29</v>
      </c>
      <c r="B8" s="89">
        <f>+B23</f>
        <v>22111329</v>
      </c>
      <c r="C8" s="89">
        <f t="shared" si="0"/>
        <v>22111329</v>
      </c>
      <c r="D8" s="89">
        <f t="shared" si="0"/>
        <v>23466829.5</v>
      </c>
      <c r="E8" s="89">
        <f t="shared" si="1"/>
        <v>106.13034386128486</v>
      </c>
      <c r="F8" s="89">
        <f aca="true" t="shared" si="2" ref="F8:F15">(D8/C8)*100</f>
        <v>106.13034386128486</v>
      </c>
    </row>
    <row r="9" spans="1:6" ht="15">
      <c r="A9" s="88" t="s">
        <v>30</v>
      </c>
      <c r="B9" s="89">
        <f>+B24</f>
        <v>18199277</v>
      </c>
      <c r="C9" s="89">
        <f t="shared" si="0"/>
        <v>26701134</v>
      </c>
      <c r="D9" s="89">
        <f t="shared" si="0"/>
        <v>21446722.82</v>
      </c>
      <c r="E9" s="89">
        <f t="shared" si="1"/>
        <v>117.84381775166123</v>
      </c>
      <c r="F9" s="89">
        <f t="shared" si="2"/>
        <v>80.32139316629772</v>
      </c>
    </row>
    <row r="10" spans="1:6" ht="15">
      <c r="A10" s="88" t="s">
        <v>31</v>
      </c>
      <c r="B10" s="89">
        <f>+B35+B45</f>
        <v>7077360</v>
      </c>
      <c r="C10" s="89">
        <f>+C35+C45</f>
        <v>8388738</v>
      </c>
      <c r="D10" s="89">
        <f>+D35+D45</f>
        <v>9222814.84</v>
      </c>
      <c r="E10" s="89">
        <f t="shared" si="1"/>
        <v>130.31433811477726</v>
      </c>
      <c r="F10" s="89">
        <f t="shared" si="2"/>
        <v>109.94281666682164</v>
      </c>
    </row>
    <row r="11" spans="1:6" ht="15">
      <c r="A11" s="88" t="s">
        <v>32</v>
      </c>
      <c r="B11" s="89">
        <f>B36</f>
        <v>0</v>
      </c>
      <c r="C11" s="89">
        <f>C36</f>
        <v>45694</v>
      </c>
      <c r="D11" s="89">
        <f>D36</f>
        <v>0</v>
      </c>
      <c r="E11" s="89">
        <v>0</v>
      </c>
      <c r="F11" s="89">
        <f>(D11/C11)*100</f>
        <v>0</v>
      </c>
    </row>
    <row r="12" spans="1:6" ht="15">
      <c r="A12" s="88" t="s">
        <v>33</v>
      </c>
      <c r="B12" s="89">
        <f>+B25+B37+B46</f>
        <v>87571</v>
      </c>
      <c r="C12" s="89">
        <f>+C25+C37+C46</f>
        <v>87571</v>
      </c>
      <c r="D12" s="89">
        <f>+D25+D37+D46</f>
        <v>1056656.75</v>
      </c>
      <c r="E12" s="89">
        <f t="shared" si="1"/>
        <v>1206.6286213472497</v>
      </c>
      <c r="F12" s="89">
        <f t="shared" si="2"/>
        <v>1206.6286213472497</v>
      </c>
    </row>
    <row r="13" spans="1:6" ht="15">
      <c r="A13" s="88" t="s">
        <v>113</v>
      </c>
      <c r="B13" s="89">
        <f>B26</f>
        <v>0</v>
      </c>
      <c r="C13" s="89">
        <f>C26</f>
        <v>1803065</v>
      </c>
      <c r="D13" s="89">
        <f>D26</f>
        <v>1803064.22</v>
      </c>
      <c r="E13" s="89">
        <v>0</v>
      </c>
      <c r="F13" s="89">
        <f>(D13/C13)*100</f>
        <v>99.99995674032827</v>
      </c>
    </row>
    <row r="14" spans="1:6" ht="15">
      <c r="A14" s="88" t="s">
        <v>34</v>
      </c>
      <c r="B14" s="89">
        <f>+B27</f>
        <v>775</v>
      </c>
      <c r="C14" s="89">
        <f>+C27</f>
        <v>100985</v>
      </c>
      <c r="D14" s="89">
        <f>+D27</f>
        <v>84923.68</v>
      </c>
      <c r="E14" s="90">
        <f t="shared" si="1"/>
        <v>10957.894193548387</v>
      </c>
      <c r="F14" s="90">
        <f t="shared" si="2"/>
        <v>84.09534089221171</v>
      </c>
    </row>
    <row r="15" spans="1:6" ht="15">
      <c r="A15" s="88" t="s">
        <v>35</v>
      </c>
      <c r="B15" s="89">
        <f>B28+B38+B47</f>
        <v>0</v>
      </c>
      <c r="C15" s="89">
        <f>C28+C38+C47</f>
        <v>39804900</v>
      </c>
      <c r="D15" s="89">
        <f>D28+D38+D47</f>
        <v>71646498.83</v>
      </c>
      <c r="E15" s="90">
        <v>0</v>
      </c>
      <c r="F15" s="89">
        <f t="shared" si="2"/>
        <v>179.99416863250502</v>
      </c>
    </row>
    <row r="16" spans="1:6" ht="15">
      <c r="A16" s="91" t="s">
        <v>20</v>
      </c>
      <c r="B16" s="92">
        <f>+SUM(B7:B15)</f>
        <v>47581365</v>
      </c>
      <c r="C16" s="92">
        <f>+SUM(C7:C15)</f>
        <v>99148469</v>
      </c>
      <c r="D16" s="92">
        <f>+SUM(D7:D15)</f>
        <v>128876766.28999999</v>
      </c>
      <c r="E16" s="92">
        <f>(D16/B16)*100</f>
        <v>270.85554668303445</v>
      </c>
      <c r="F16" s="92">
        <f>(D16/C16)*100</f>
        <v>129.98361708439492</v>
      </c>
    </row>
    <row r="17" spans="1:6" ht="15">
      <c r="A17" s="93"/>
      <c r="B17" s="80"/>
      <c r="C17" s="80"/>
      <c r="D17" s="80"/>
      <c r="E17" s="93"/>
      <c r="F17" s="93"/>
    </row>
    <row r="18" spans="1:6" ht="15">
      <c r="A18" s="93"/>
      <c r="B18" s="80"/>
      <c r="C18" s="80"/>
      <c r="D18" s="80"/>
      <c r="E18" s="86"/>
      <c r="F18" s="86"/>
    </row>
    <row r="19" spans="1:6" ht="15">
      <c r="A19" s="6" t="s">
        <v>21</v>
      </c>
      <c r="B19" s="86"/>
      <c r="C19" s="86"/>
      <c r="D19" s="86"/>
      <c r="E19" s="86"/>
      <c r="F19" s="86"/>
    </row>
    <row r="20" spans="1:6" ht="12.75" customHeight="1">
      <c r="A20" s="116" t="s">
        <v>4</v>
      </c>
      <c r="B20" s="117" t="s">
        <v>41</v>
      </c>
      <c r="C20" s="117" t="s">
        <v>42</v>
      </c>
      <c r="D20" s="117" t="s">
        <v>43</v>
      </c>
      <c r="E20" s="116" t="s">
        <v>44</v>
      </c>
      <c r="F20" s="116"/>
    </row>
    <row r="21" spans="1:6" ht="12.75" customHeight="1">
      <c r="A21" s="116"/>
      <c r="B21" s="117"/>
      <c r="C21" s="117"/>
      <c r="D21" s="117"/>
      <c r="E21" s="87" t="s">
        <v>48</v>
      </c>
      <c r="F21" s="87" t="s">
        <v>49</v>
      </c>
    </row>
    <row r="22" spans="1:6" ht="15">
      <c r="A22" s="88" t="s">
        <v>28</v>
      </c>
      <c r="B22" s="89">
        <v>105053</v>
      </c>
      <c r="C22" s="89">
        <v>105053</v>
      </c>
      <c r="D22" s="89">
        <v>149255.65</v>
      </c>
      <c r="E22" s="89">
        <f>(D22/B22)*100</f>
        <v>142.07652327872597</v>
      </c>
      <c r="F22" s="89">
        <f>(D22/C22)*100</f>
        <v>142.07652327872597</v>
      </c>
    </row>
    <row r="23" spans="1:6" ht="15">
      <c r="A23" s="88" t="s">
        <v>29</v>
      </c>
      <c r="B23" s="89">
        <v>22111329</v>
      </c>
      <c r="C23" s="89">
        <v>22111329</v>
      </c>
      <c r="D23" s="89">
        <v>23466829.5</v>
      </c>
      <c r="E23" s="89">
        <f aca="true" t="shared" si="3" ref="E23:E29">(D23/B23)*100</f>
        <v>106.13034386128486</v>
      </c>
      <c r="F23" s="89">
        <f aca="true" t="shared" si="4" ref="F23:F29">(D23/C23)*100</f>
        <v>106.13034386128486</v>
      </c>
    </row>
    <row r="24" spans="1:6" ht="15">
      <c r="A24" s="88" t="s">
        <v>30</v>
      </c>
      <c r="B24" s="89">
        <v>18199277</v>
      </c>
      <c r="C24" s="89">
        <v>26701134</v>
      </c>
      <c r="D24" s="89">
        <v>21446722.82</v>
      </c>
      <c r="E24" s="89">
        <f t="shared" si="3"/>
        <v>117.84381775166123</v>
      </c>
      <c r="F24" s="89">
        <f t="shared" si="4"/>
        <v>80.32139316629772</v>
      </c>
    </row>
    <row r="25" spans="1:6" ht="15">
      <c r="A25" s="88" t="s">
        <v>33</v>
      </c>
      <c r="B25" s="89">
        <v>87571</v>
      </c>
      <c r="C25" s="89">
        <v>87571</v>
      </c>
      <c r="D25" s="89">
        <v>230223.14</v>
      </c>
      <c r="E25" s="89">
        <f t="shared" si="3"/>
        <v>262.8988363727718</v>
      </c>
      <c r="F25" s="89">
        <f t="shared" si="4"/>
        <v>262.8988363727718</v>
      </c>
    </row>
    <row r="26" spans="1:6" ht="15">
      <c r="A26" s="88" t="s">
        <v>113</v>
      </c>
      <c r="B26" s="89"/>
      <c r="C26" s="89">
        <v>1803065</v>
      </c>
      <c r="D26" s="89">
        <v>1803064.22</v>
      </c>
      <c r="E26" s="89">
        <v>0</v>
      </c>
      <c r="F26" s="89">
        <f>(D26/C26)*100</f>
        <v>99.99995674032827</v>
      </c>
    </row>
    <row r="27" spans="1:6" ht="15">
      <c r="A27" s="88" t="s">
        <v>34</v>
      </c>
      <c r="B27" s="89">
        <v>775</v>
      </c>
      <c r="C27" s="89">
        <v>100985</v>
      </c>
      <c r="D27" s="89">
        <v>84923.68</v>
      </c>
      <c r="E27" s="89">
        <f>(D27/B27)*100</f>
        <v>10957.894193548387</v>
      </c>
      <c r="F27" s="89">
        <f>(D27/C27)*100</f>
        <v>84.09534089221171</v>
      </c>
    </row>
    <row r="28" spans="1:6" ht="15">
      <c r="A28" s="88" t="s">
        <v>35</v>
      </c>
      <c r="B28" s="90"/>
      <c r="C28" s="89">
        <v>7289499</v>
      </c>
      <c r="D28" s="89">
        <v>7231481</v>
      </c>
      <c r="E28" s="90">
        <v>0</v>
      </c>
      <c r="F28" s="89">
        <f t="shared" si="4"/>
        <v>99.20408796269811</v>
      </c>
    </row>
    <row r="29" spans="1:6" ht="15">
      <c r="A29" s="91" t="s">
        <v>20</v>
      </c>
      <c r="B29" s="92">
        <f>+SUM(B22:B28)</f>
        <v>40504005</v>
      </c>
      <c r="C29" s="92">
        <f>+SUM(C22:C28)</f>
        <v>58198636</v>
      </c>
      <c r="D29" s="92">
        <f>+SUM(D22:D28)</f>
        <v>54412500.01</v>
      </c>
      <c r="E29" s="92">
        <f t="shared" si="3"/>
        <v>134.33856728488948</v>
      </c>
      <c r="F29" s="92">
        <f t="shared" si="4"/>
        <v>93.49445923440543</v>
      </c>
    </row>
    <row r="30" spans="1:6" ht="15">
      <c r="A30" s="86"/>
      <c r="B30" s="86"/>
      <c r="C30" s="86"/>
      <c r="D30" s="86"/>
      <c r="E30" s="86"/>
      <c r="F30" s="86"/>
    </row>
    <row r="31" spans="1:6" ht="15">
      <c r="A31" s="86"/>
      <c r="B31" s="86"/>
      <c r="C31" s="86"/>
      <c r="D31" s="86"/>
      <c r="E31" s="86"/>
      <c r="F31" s="86"/>
    </row>
    <row r="32" spans="1:9" ht="15">
      <c r="A32" s="6" t="s">
        <v>22</v>
      </c>
      <c r="B32" s="86"/>
      <c r="C32" s="86"/>
      <c r="D32" s="86"/>
      <c r="E32" s="86"/>
      <c r="F32" s="86"/>
      <c r="I32" s="102"/>
    </row>
    <row r="33" spans="1:9" ht="15">
      <c r="A33" s="116" t="s">
        <v>4</v>
      </c>
      <c r="B33" s="117" t="s">
        <v>41</v>
      </c>
      <c r="C33" s="117" t="s">
        <v>42</v>
      </c>
      <c r="D33" s="117" t="s">
        <v>43</v>
      </c>
      <c r="E33" s="116" t="s">
        <v>44</v>
      </c>
      <c r="F33" s="116"/>
      <c r="I33" s="103"/>
    </row>
    <row r="34" spans="1:9" ht="15">
      <c r="A34" s="116"/>
      <c r="B34" s="117"/>
      <c r="C34" s="117"/>
      <c r="D34" s="117"/>
      <c r="E34" s="87" t="s">
        <v>48</v>
      </c>
      <c r="F34" s="87" t="s">
        <v>49</v>
      </c>
      <c r="I34" s="103"/>
    </row>
    <row r="35" spans="1:9" ht="15">
      <c r="A35" s="88" t="s">
        <v>31</v>
      </c>
      <c r="B35" s="89"/>
      <c r="C35" s="89">
        <v>853706</v>
      </c>
      <c r="D35" s="89">
        <v>909398.85</v>
      </c>
      <c r="E35" s="90">
        <v>0</v>
      </c>
      <c r="F35" s="90">
        <v>0</v>
      </c>
      <c r="I35" s="103"/>
    </row>
    <row r="36" spans="1:9" ht="15">
      <c r="A36" s="88" t="s">
        <v>32</v>
      </c>
      <c r="B36" s="89"/>
      <c r="C36" s="89">
        <v>45694</v>
      </c>
      <c r="D36" s="89">
        <v>0</v>
      </c>
      <c r="E36" s="90"/>
      <c r="F36" s="90"/>
      <c r="I36" s="103"/>
    </row>
    <row r="37" spans="1:9" ht="15">
      <c r="A37" s="88" t="s">
        <v>33</v>
      </c>
      <c r="B37" s="89"/>
      <c r="C37" s="89"/>
      <c r="D37" s="89">
        <v>31214.53</v>
      </c>
      <c r="E37" s="90"/>
      <c r="F37" s="90"/>
      <c r="I37" s="103"/>
    </row>
    <row r="38" spans="1:9" ht="15">
      <c r="A38" s="88" t="s">
        <v>35</v>
      </c>
      <c r="B38" s="89"/>
      <c r="C38" s="89">
        <v>20007236</v>
      </c>
      <c r="D38" s="89">
        <v>30866190.69</v>
      </c>
      <c r="E38" s="90">
        <v>0</v>
      </c>
      <c r="F38" s="90">
        <v>0</v>
      </c>
      <c r="I38" s="103"/>
    </row>
    <row r="39" spans="1:9" ht="15">
      <c r="A39" s="91" t="s">
        <v>20</v>
      </c>
      <c r="B39" s="92">
        <f>+SUM(B35:B38)</f>
        <v>0</v>
      </c>
      <c r="C39" s="92">
        <f>+SUM(C35:C38)</f>
        <v>20906636</v>
      </c>
      <c r="D39" s="92">
        <f>SUM(D35:D38)</f>
        <v>31806804.07</v>
      </c>
      <c r="E39" s="94">
        <f>+SUM(E38:E38)</f>
        <v>0</v>
      </c>
      <c r="F39" s="92">
        <v>0</v>
      </c>
      <c r="I39" s="103"/>
    </row>
    <row r="40" spans="1:9" ht="15">
      <c r="A40" s="86"/>
      <c r="B40" s="86"/>
      <c r="C40" s="86"/>
      <c r="D40" s="95"/>
      <c r="E40" s="86"/>
      <c r="F40" s="86"/>
      <c r="I40" s="103"/>
    </row>
    <row r="41" spans="1:9" ht="15">
      <c r="A41" s="86"/>
      <c r="B41" s="86"/>
      <c r="C41" s="86"/>
      <c r="D41" s="86"/>
      <c r="E41" s="86"/>
      <c r="F41" s="86"/>
      <c r="I41" s="103"/>
    </row>
    <row r="42" spans="1:9" ht="22.5">
      <c r="A42" s="7" t="s">
        <v>47</v>
      </c>
      <c r="B42" s="86"/>
      <c r="C42" s="86"/>
      <c r="D42" s="86"/>
      <c r="E42" s="86"/>
      <c r="F42" s="86"/>
      <c r="I42" s="104"/>
    </row>
    <row r="43" spans="1:9" ht="15">
      <c r="A43" s="116" t="s">
        <v>4</v>
      </c>
      <c r="B43" s="117" t="s">
        <v>41</v>
      </c>
      <c r="C43" s="117" t="s">
        <v>42</v>
      </c>
      <c r="D43" s="117" t="s">
        <v>43</v>
      </c>
      <c r="E43" s="116" t="s">
        <v>44</v>
      </c>
      <c r="F43" s="116"/>
      <c r="I43" s="103"/>
    </row>
    <row r="44" spans="1:6" ht="15">
      <c r="A44" s="116"/>
      <c r="B44" s="117"/>
      <c r="C44" s="117"/>
      <c r="D44" s="117"/>
      <c r="E44" s="87" t="s">
        <v>48</v>
      </c>
      <c r="F44" s="87" t="s">
        <v>49</v>
      </c>
    </row>
    <row r="45" spans="1:6" ht="15">
      <c r="A45" s="88" t="s">
        <v>31</v>
      </c>
      <c r="B45" s="89">
        <v>7077360</v>
      </c>
      <c r="C45" s="89">
        <v>7535032</v>
      </c>
      <c r="D45" s="89">
        <v>8313415.99</v>
      </c>
      <c r="E45" s="89">
        <f>(D45/B45)*100</f>
        <v>117.46493028473894</v>
      </c>
      <c r="F45" s="89">
        <f>(D45/C45)*100</f>
        <v>110.33020151739237</v>
      </c>
    </row>
    <row r="46" spans="1:6" ht="15">
      <c r="A46" s="88" t="s">
        <v>33</v>
      </c>
      <c r="B46" s="90"/>
      <c r="C46" s="90"/>
      <c r="D46" s="89">
        <v>795219.08</v>
      </c>
      <c r="E46" s="90">
        <v>0</v>
      </c>
      <c r="F46" s="90">
        <v>0</v>
      </c>
    </row>
    <row r="47" spans="1:6" ht="15">
      <c r="A47" s="88" t="s">
        <v>35</v>
      </c>
      <c r="B47" s="90"/>
      <c r="C47" s="90">
        <v>12508165</v>
      </c>
      <c r="D47" s="89">
        <v>33548827.14</v>
      </c>
      <c r="E47" s="90">
        <v>0</v>
      </c>
      <c r="F47" s="90">
        <v>0</v>
      </c>
    </row>
    <row r="48" spans="1:6" ht="15">
      <c r="A48" s="91" t="s">
        <v>20</v>
      </c>
      <c r="B48" s="92">
        <f>+SUM(B45:B47)</f>
        <v>7077360</v>
      </c>
      <c r="C48" s="92">
        <f>+SUM(C45:C47)</f>
        <v>20043197</v>
      </c>
      <c r="D48" s="92">
        <f>+SUM(D45:D47)</f>
        <v>42657462.21</v>
      </c>
      <c r="E48" s="92">
        <f>(D48/B48)*100</f>
        <v>602.7312756451558</v>
      </c>
      <c r="F48" s="92">
        <f>(D48/C48)*100</f>
        <v>212.82763528193632</v>
      </c>
    </row>
  </sheetData>
  <sheetProtection/>
  <mergeCells count="22">
    <mergeCell ref="A43:A44"/>
    <mergeCell ref="B43:B44"/>
    <mergeCell ref="C43:C44"/>
    <mergeCell ref="D43:D44"/>
    <mergeCell ref="E43:F43"/>
    <mergeCell ref="A33:A34"/>
    <mergeCell ref="B33:B34"/>
    <mergeCell ref="C33:C34"/>
    <mergeCell ref="D20:D21"/>
    <mergeCell ref="E20:F20"/>
    <mergeCell ref="D33:D34"/>
    <mergeCell ref="E33:F33"/>
    <mergeCell ref="A20:A21"/>
    <mergeCell ref="B20:B21"/>
    <mergeCell ref="C20:C21"/>
    <mergeCell ref="A1:F1"/>
    <mergeCell ref="A5:A6"/>
    <mergeCell ref="B5:B6"/>
    <mergeCell ref="C5:C6"/>
    <mergeCell ref="D5:D6"/>
    <mergeCell ref="E5:F5"/>
    <mergeCell ref="A2:F2"/>
  </mergeCells>
  <printOptions/>
  <pageMargins left="0.7" right="0.36" top="0.59" bottom="0.43" header="0.2" footer="0.16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9">
      <selection activeCell="I13" sqref="I13"/>
    </sheetView>
  </sheetViews>
  <sheetFormatPr defaultColWidth="11.421875" defaultRowHeight="12.75"/>
  <cols>
    <col min="2" max="2" width="11.28125" style="0" customWidth="1"/>
    <col min="3" max="3" width="15.8515625" style="0" bestFit="1" customWidth="1"/>
    <col min="4" max="4" width="80.7109375" style="0" customWidth="1"/>
    <col min="5" max="5" width="13.7109375" style="0" bestFit="1" customWidth="1"/>
    <col min="6" max="6" width="12.7109375" style="0" bestFit="1" customWidth="1"/>
    <col min="7" max="7" width="11.7109375" style="0" bestFit="1" customWidth="1"/>
  </cols>
  <sheetData>
    <row r="1" spans="2:7" ht="12.75">
      <c r="B1" s="118" t="s">
        <v>0</v>
      </c>
      <c r="C1" s="118"/>
      <c r="D1" s="118"/>
      <c r="E1" s="118"/>
      <c r="F1" s="118"/>
      <c r="G1" s="118"/>
    </row>
    <row r="2" spans="2:7" ht="12.75">
      <c r="B2" s="118"/>
      <c r="C2" s="118"/>
      <c r="D2" s="118"/>
      <c r="E2" s="118"/>
      <c r="F2" s="118"/>
      <c r="G2" s="118"/>
    </row>
    <row r="3" spans="2:7" ht="12.75">
      <c r="B3" s="114" t="s">
        <v>114</v>
      </c>
      <c r="C3" s="114"/>
      <c r="D3" s="114"/>
      <c r="E3" s="114"/>
      <c r="F3" s="114"/>
      <c r="G3" s="114"/>
    </row>
    <row r="4" spans="2:7" ht="12.75">
      <c r="B4" s="114"/>
      <c r="C4" s="114"/>
      <c r="D4" s="114"/>
      <c r="E4" s="114"/>
      <c r="F4" s="114"/>
      <c r="G4" s="114"/>
    </row>
    <row r="5" ht="13.5" thickBot="1"/>
    <row r="6" spans="2:7" ht="51.75" thickBot="1">
      <c r="B6" s="96" t="s">
        <v>51</v>
      </c>
      <c r="C6" s="96" t="s">
        <v>52</v>
      </c>
      <c r="D6" s="96" t="s">
        <v>53</v>
      </c>
      <c r="E6" s="96" t="s">
        <v>100</v>
      </c>
      <c r="F6" s="96" t="s">
        <v>42</v>
      </c>
      <c r="G6" s="96" t="s">
        <v>78</v>
      </c>
    </row>
    <row r="7" spans="1:8" ht="12.75">
      <c r="A7">
        <v>1</v>
      </c>
      <c r="B7" s="97"/>
      <c r="C7" s="106" t="s">
        <v>82</v>
      </c>
      <c r="D7" s="98" t="s">
        <v>81</v>
      </c>
      <c r="E7" s="99"/>
      <c r="F7" s="99">
        <v>92709</v>
      </c>
      <c r="G7" s="99">
        <v>74508.19</v>
      </c>
      <c r="H7">
        <f>+MID(C7,9,99)</f>
      </c>
    </row>
    <row r="8" spans="1:8" ht="42" customHeight="1">
      <c r="A8">
        <v>2</v>
      </c>
      <c r="B8" s="97" t="s">
        <v>54</v>
      </c>
      <c r="C8" s="106" t="s">
        <v>83</v>
      </c>
      <c r="D8" s="98" t="s">
        <v>55</v>
      </c>
      <c r="E8" s="99">
        <v>21281630</v>
      </c>
      <c r="F8" s="99">
        <v>246302</v>
      </c>
      <c r="G8" s="99">
        <v>229396</v>
      </c>
      <c r="H8">
        <f aca="true" t="shared" si="0" ref="H8:H23">+MID(C8,9,99)</f>
      </c>
    </row>
    <row r="9" spans="1:7" ht="42" customHeight="1">
      <c r="A9">
        <v>3</v>
      </c>
      <c r="B9" s="105" t="s">
        <v>102</v>
      </c>
      <c r="C9" s="106">
        <v>2092383</v>
      </c>
      <c r="D9" s="98" t="s">
        <v>103</v>
      </c>
      <c r="E9" s="99">
        <v>5904811</v>
      </c>
      <c r="F9" s="99">
        <v>65452</v>
      </c>
      <c r="G9" s="99">
        <v>63244.58</v>
      </c>
    </row>
    <row r="10" spans="1:8" ht="44.25" customHeight="1">
      <c r="A10">
        <v>4</v>
      </c>
      <c r="B10" s="97" t="s">
        <v>56</v>
      </c>
      <c r="C10" s="106" t="s">
        <v>84</v>
      </c>
      <c r="D10" s="98" t="s">
        <v>57</v>
      </c>
      <c r="E10" s="99">
        <v>5899592</v>
      </c>
      <c r="F10" s="99">
        <v>107129</v>
      </c>
      <c r="G10" s="99">
        <v>93840.91</v>
      </c>
      <c r="H10">
        <f t="shared" si="0"/>
      </c>
    </row>
    <row r="11" spans="2:7" ht="25.5">
      <c r="B11" s="106">
        <v>126244</v>
      </c>
      <c r="C11" s="106" t="s">
        <v>107</v>
      </c>
      <c r="D11" s="108" t="s">
        <v>108</v>
      </c>
      <c r="E11" s="99">
        <v>3907759.63</v>
      </c>
      <c r="F11" s="99">
        <v>7572</v>
      </c>
      <c r="G11" s="99">
        <v>7500</v>
      </c>
    </row>
    <row r="12" spans="1:8" ht="38.25">
      <c r="A12">
        <v>5</v>
      </c>
      <c r="B12" s="97" t="s">
        <v>60</v>
      </c>
      <c r="C12" s="106" t="s">
        <v>86</v>
      </c>
      <c r="D12" s="98" t="s">
        <v>106</v>
      </c>
      <c r="E12" s="99">
        <v>5984055.48</v>
      </c>
      <c r="F12" s="99">
        <v>1528826</v>
      </c>
      <c r="G12" s="99">
        <v>1364630.51</v>
      </c>
      <c r="H12">
        <f t="shared" si="0"/>
      </c>
    </row>
    <row r="13" spans="1:8" ht="42" customHeight="1">
      <c r="A13">
        <v>6</v>
      </c>
      <c r="B13" s="97" t="s">
        <v>61</v>
      </c>
      <c r="C13" s="106" t="s">
        <v>87</v>
      </c>
      <c r="D13" s="98" t="s">
        <v>62</v>
      </c>
      <c r="E13" s="99">
        <v>6625778.97</v>
      </c>
      <c r="F13" s="99">
        <v>157427</v>
      </c>
      <c r="G13" s="99">
        <v>6000</v>
      </c>
      <c r="H13">
        <f t="shared" si="0"/>
      </c>
    </row>
    <row r="14" spans="1:8" ht="36" customHeight="1">
      <c r="A14">
        <v>7</v>
      </c>
      <c r="B14" s="97" t="s">
        <v>65</v>
      </c>
      <c r="C14" s="106" t="s">
        <v>89</v>
      </c>
      <c r="D14" s="98" t="s">
        <v>101</v>
      </c>
      <c r="E14" s="99">
        <v>6217303.53</v>
      </c>
      <c r="F14" s="99">
        <v>1420163</v>
      </c>
      <c r="G14" s="99">
        <v>11942</v>
      </c>
      <c r="H14">
        <f t="shared" si="0"/>
      </c>
    </row>
    <row r="15" spans="2:7" ht="38.25">
      <c r="B15" s="106">
        <v>145526</v>
      </c>
      <c r="C15" s="106" t="s">
        <v>109</v>
      </c>
      <c r="D15" s="107" t="s">
        <v>110</v>
      </c>
      <c r="E15" s="99">
        <v>6007438.64</v>
      </c>
      <c r="F15" s="99">
        <v>47409</v>
      </c>
      <c r="G15" s="99">
        <v>46802.31</v>
      </c>
    </row>
    <row r="16" spans="1:7" ht="36" customHeight="1">
      <c r="A16">
        <v>8</v>
      </c>
      <c r="B16" s="97" t="s">
        <v>63</v>
      </c>
      <c r="C16" s="106" t="s">
        <v>88</v>
      </c>
      <c r="D16" s="98" t="s">
        <v>64</v>
      </c>
      <c r="E16" s="99">
        <v>6134485</v>
      </c>
      <c r="F16" s="99">
        <v>1032567</v>
      </c>
      <c r="G16" s="99">
        <v>897865.15</v>
      </c>
    </row>
    <row r="17" spans="1:8" ht="25.5">
      <c r="A17">
        <v>9</v>
      </c>
      <c r="B17" s="97" t="s">
        <v>68</v>
      </c>
      <c r="C17" s="106" t="s">
        <v>93</v>
      </c>
      <c r="D17" s="98" t="s">
        <v>69</v>
      </c>
      <c r="E17" s="99">
        <v>7615507.33</v>
      </c>
      <c r="F17" s="99">
        <v>151424</v>
      </c>
      <c r="G17" s="99">
        <v>113490.04</v>
      </c>
      <c r="H17">
        <f t="shared" si="0"/>
      </c>
    </row>
    <row r="18" spans="1:8" ht="35.25" customHeight="1">
      <c r="A18">
        <v>10</v>
      </c>
      <c r="B18" s="97" t="s">
        <v>66</v>
      </c>
      <c r="C18" s="106" t="s">
        <v>90</v>
      </c>
      <c r="D18" s="98" t="s">
        <v>67</v>
      </c>
      <c r="E18" s="99">
        <v>4110452.52</v>
      </c>
      <c r="F18" s="99">
        <v>109665</v>
      </c>
      <c r="G18" s="99">
        <v>109664.86</v>
      </c>
      <c r="H18">
        <f t="shared" si="0"/>
      </c>
    </row>
    <row r="19" spans="1:8" ht="38.25">
      <c r="A19">
        <v>11</v>
      </c>
      <c r="B19" s="105" t="s">
        <v>104</v>
      </c>
      <c r="C19" s="106">
        <v>2150242</v>
      </c>
      <c r="D19" s="98" t="s">
        <v>105</v>
      </c>
      <c r="E19" s="99">
        <v>5426271.26</v>
      </c>
      <c r="F19" s="99">
        <v>1830760</v>
      </c>
      <c r="G19" s="99">
        <v>27694.57</v>
      </c>
      <c r="H19">
        <f t="shared" si="0"/>
      </c>
    </row>
    <row r="20" spans="1:8" ht="31.5" customHeight="1">
      <c r="A20">
        <v>12</v>
      </c>
      <c r="B20" s="97" t="s">
        <v>58</v>
      </c>
      <c r="C20" s="106" t="s">
        <v>85</v>
      </c>
      <c r="D20" s="98" t="s">
        <v>59</v>
      </c>
      <c r="E20" s="99">
        <v>9641615.76</v>
      </c>
      <c r="F20" s="99">
        <v>2870430</v>
      </c>
      <c r="G20" s="99">
        <v>2312668.5500000003</v>
      </c>
      <c r="H20">
        <f t="shared" si="0"/>
      </c>
    </row>
    <row r="21" spans="1:7" ht="39" customHeight="1">
      <c r="A21">
        <v>13</v>
      </c>
      <c r="B21" s="97" t="s">
        <v>70</v>
      </c>
      <c r="C21" s="106" t="s">
        <v>94</v>
      </c>
      <c r="D21" s="98" t="s">
        <v>71</v>
      </c>
      <c r="E21" s="99">
        <v>8751781.08</v>
      </c>
      <c r="F21" s="99">
        <v>188586</v>
      </c>
      <c r="G21" s="99">
        <v>185523.89</v>
      </c>
    </row>
    <row r="22" spans="1:8" ht="30.75" customHeight="1">
      <c r="A22">
        <v>14</v>
      </c>
      <c r="B22" s="97" t="s">
        <v>72</v>
      </c>
      <c r="C22" s="106" t="s">
        <v>95</v>
      </c>
      <c r="D22" s="98" t="s">
        <v>73</v>
      </c>
      <c r="E22" s="99">
        <v>2797422</v>
      </c>
      <c r="F22" s="99">
        <v>914491</v>
      </c>
      <c r="G22" s="99">
        <v>0</v>
      </c>
      <c r="H22">
        <f t="shared" si="0"/>
      </c>
    </row>
    <row r="23" spans="1:8" ht="33.75" customHeight="1">
      <c r="A23">
        <v>15</v>
      </c>
      <c r="B23" s="97" t="s">
        <v>76</v>
      </c>
      <c r="C23" s="106" t="s">
        <v>99</v>
      </c>
      <c r="D23" s="98" t="s">
        <v>77</v>
      </c>
      <c r="E23" s="99">
        <v>683609.38</v>
      </c>
      <c r="F23" s="99">
        <v>683609</v>
      </c>
      <c r="G23" s="99">
        <v>498103.12</v>
      </c>
      <c r="H23">
        <f t="shared" si="0"/>
      </c>
    </row>
    <row r="24" spans="1:7" ht="30" customHeight="1">
      <c r="A24">
        <v>16</v>
      </c>
      <c r="B24" s="97" t="s">
        <v>97</v>
      </c>
      <c r="C24" s="106" t="s">
        <v>98</v>
      </c>
      <c r="D24" s="100" t="s">
        <v>80</v>
      </c>
      <c r="E24" s="99">
        <v>7291942</v>
      </c>
      <c r="F24" s="99">
        <v>3685799</v>
      </c>
      <c r="G24" s="99">
        <v>0</v>
      </c>
    </row>
    <row r="25" spans="1:7" ht="30" customHeight="1">
      <c r="A25">
        <v>17</v>
      </c>
      <c r="B25" s="97" t="s">
        <v>74</v>
      </c>
      <c r="C25" s="106" t="s">
        <v>96</v>
      </c>
      <c r="D25" s="100" t="s">
        <v>75</v>
      </c>
      <c r="E25" s="99">
        <v>5752421</v>
      </c>
      <c r="F25" s="99">
        <v>2722026</v>
      </c>
      <c r="G25" s="99">
        <v>2682835.97</v>
      </c>
    </row>
    <row r="26" spans="1:7" ht="33" customHeight="1">
      <c r="A26">
        <v>18</v>
      </c>
      <c r="B26" s="97" t="s">
        <v>91</v>
      </c>
      <c r="C26" s="106" t="s">
        <v>92</v>
      </c>
      <c r="D26" s="100" t="s">
        <v>79</v>
      </c>
      <c r="E26" s="99">
        <v>48872598</v>
      </c>
      <c r="F26" s="99">
        <v>6750000</v>
      </c>
      <c r="G26" s="99">
        <v>0</v>
      </c>
    </row>
    <row r="27" spans="2:7" ht="12.75" customHeight="1">
      <c r="B27" s="119" t="s">
        <v>20</v>
      </c>
      <c r="C27" s="119"/>
      <c r="D27" s="120"/>
      <c r="E27" s="101">
        <f>+SUM(E7:E26)</f>
        <v>168906474.57999998</v>
      </c>
      <c r="F27" s="101">
        <f>+SUM(F7:F26)</f>
        <v>24612346</v>
      </c>
      <c r="G27" s="101">
        <f>+SUM(G7:G26)</f>
        <v>8725710.65</v>
      </c>
    </row>
    <row r="28" ht="12.75" customHeight="1"/>
    <row r="29" ht="12.75" customHeight="1"/>
    <row r="30" ht="12.75" customHeight="1"/>
    <row r="31" ht="12.75" customHeight="1"/>
  </sheetData>
  <sheetProtection/>
  <mergeCells count="3">
    <mergeCell ref="B1:G2"/>
    <mergeCell ref="B3:G4"/>
    <mergeCell ref="B27:D27"/>
  </mergeCells>
  <printOptions/>
  <pageMargins left="0.53" right="0.32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cp:lastPrinted>2016-03-11T16:34:02Z</cp:lastPrinted>
  <dcterms:created xsi:type="dcterms:W3CDTF">2014-10-28T05:00:11Z</dcterms:created>
  <dcterms:modified xsi:type="dcterms:W3CDTF">2016-04-13T12:29:21Z</dcterms:modified>
  <cp:category/>
  <cp:version/>
  <cp:contentType/>
  <cp:contentStatus/>
</cp:coreProperties>
</file>